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F:\caviar-master\acuerdos2020\"/>
    </mc:Choice>
  </mc:AlternateContent>
  <xr:revisionPtr revIDLastSave="0" documentId="8_{CE3834F1-A0BC-4AB4-8A12-3026A775F6C2}" xr6:coauthVersionLast="45" xr6:coauthVersionMax="45" xr10:uidLastSave="{00000000-0000-0000-0000-000000000000}"/>
  <bookViews>
    <workbookView xWindow="28680" yWindow="-120" windowWidth="24240" windowHeight="13140" firstSheet="1" activeTab="1" xr2:uid="{00000000-000D-0000-FFFF-FFFF00000000}"/>
  </bookViews>
  <sheets>
    <sheet name="PREMISAS PRECAMPAÑA LOCAL " sheetId="5" state="hidden" r:id="rId1"/>
    <sheet name="PRECAMPAÑA LOCAL (11 min)" sheetId="6" r:id="rId2"/>
    <sheet name="MODELO PAUTA PRECAMPAÑA(11 min)" sheetId="7" r:id="rId3"/>
  </sheets>
  <definedNames>
    <definedName name="_xlnm._FilterDatabase" localSheetId="2" hidden="1">'MODELO PAUTA PRECAMPAÑA(11 min)'!$A$7:$AB$29</definedName>
    <definedName name="_xlnm.Print_Area" localSheetId="0">'PREMISAS PRECAMPAÑA LOCAL '!$A$1:$H$28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5" l="1"/>
  <c r="L43" i="5" l="1"/>
  <c r="K43" i="5"/>
  <c r="J35" i="5"/>
  <c r="J36" i="5"/>
  <c r="J43" i="5" s="1"/>
  <c r="J37" i="5"/>
  <c r="J38" i="5"/>
  <c r="J39" i="5"/>
  <c r="J40" i="5"/>
  <c r="J41" i="5"/>
  <c r="J42" i="5"/>
  <c r="J34" i="5"/>
  <c r="G36" i="5"/>
  <c r="G38" i="5"/>
  <c r="G39" i="5"/>
  <c r="G41" i="5"/>
  <c r="G42" i="5"/>
  <c r="G34" i="5"/>
  <c r="B43" i="5"/>
  <c r="E42" i="5"/>
  <c r="D42" i="5"/>
  <c r="E41" i="5"/>
  <c r="D41" i="5"/>
  <c r="E40" i="5"/>
  <c r="D40" i="5"/>
  <c r="G40" i="5" s="1"/>
  <c r="E39" i="5"/>
  <c r="E38" i="5"/>
  <c r="D38" i="5"/>
  <c r="E37" i="5"/>
  <c r="D37" i="5"/>
  <c r="G37" i="5" s="1"/>
  <c r="E36" i="5"/>
  <c r="D36" i="5"/>
  <c r="E35" i="5"/>
  <c r="D35" i="5"/>
  <c r="G35" i="5" s="1"/>
  <c r="E34" i="5"/>
  <c r="E43" i="5" s="1"/>
  <c r="D34" i="5"/>
  <c r="D43" i="5" l="1"/>
  <c r="G43" i="5"/>
  <c r="G23" i="5"/>
  <c r="I23" i="5" l="1"/>
  <c r="H23" i="5"/>
  <c r="H25" i="5" s="1"/>
  <c r="H26" i="5" s="1"/>
  <c r="D21" i="5" l="1"/>
  <c r="A2" i="6" l="1"/>
  <c r="D22" i="5" l="1"/>
  <c r="B24" i="5" l="1"/>
  <c r="D23" i="5"/>
  <c r="D20" i="5"/>
  <c r="D19" i="5"/>
  <c r="D18" i="5"/>
  <c r="D17" i="5"/>
  <c r="D16" i="5"/>
  <c r="D15" i="5"/>
  <c r="J23" i="5" s="1"/>
  <c r="D10" i="5"/>
  <c r="E7" i="5"/>
  <c r="E10" i="5" s="1"/>
  <c r="F7" i="5" l="1"/>
  <c r="D24" i="5"/>
  <c r="F10" i="5" l="1"/>
  <c r="H14" i="5" s="1"/>
  <c r="B4" i="6"/>
  <c r="B3" i="6"/>
  <c r="D14" i="6"/>
  <c r="E4" i="6"/>
  <c r="H15" i="5" l="1"/>
  <c r="H18" i="5" s="1"/>
  <c r="H16" i="5"/>
  <c r="H28" i="5" s="1"/>
  <c r="F14" i="6"/>
  <c r="E14" i="6"/>
  <c r="B14" i="6"/>
  <c r="G14" i="6" l="1"/>
  <c r="E18" i="5" l="1"/>
  <c r="E15" i="5"/>
  <c r="E21" i="5"/>
  <c r="E19" i="5"/>
  <c r="E22" i="5" l="1"/>
  <c r="E20" i="5"/>
  <c r="E17" i="5"/>
  <c r="E16" i="5"/>
  <c r="E23" i="5"/>
  <c r="H14" i="6"/>
  <c r="E24" i="5" l="1"/>
  <c r="E28" i="5" s="1"/>
  <c r="C17" i="6" s="1"/>
</calcChain>
</file>

<file path=xl/sharedStrings.xml><?xml version="1.0" encoding="utf-8"?>
<sst xmlns="http://schemas.openxmlformats.org/spreadsheetml/2006/main" count="440" uniqueCount="50">
  <si>
    <t>PAN</t>
  </si>
  <si>
    <t>PRI</t>
  </si>
  <si>
    <t>PRD</t>
  </si>
  <si>
    <t>PT</t>
  </si>
  <si>
    <t>PVEM</t>
  </si>
  <si>
    <t>MC</t>
  </si>
  <si>
    <t>MORENA</t>
  </si>
  <si>
    <t>Vigencia:</t>
  </si>
  <si>
    <t>No. de
impactos</t>
  </si>
  <si>
    <t>Partido o Coalición</t>
  </si>
  <si>
    <t>Promocionales que le corresponde a cada partido político
(A + C)</t>
  </si>
  <si>
    <t>Promocionales aplicando la clausula de maximización
(Art. 15, Numeral 12 del RRTV)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</si>
  <si>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</si>
  <si>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</si>
  <si>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</si>
  <si>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TOTAL</t>
  </si>
  <si>
    <t>ENTIDAD</t>
  </si>
  <si>
    <t>DIAS</t>
  </si>
  <si>
    <t>MINUTOS</t>
  </si>
  <si>
    <t>PROMOCIONALES DIARIOS</t>
  </si>
  <si>
    <t>PROMOCIONALES EN EL PERIODO</t>
  </si>
  <si>
    <t>PORCENTAJE MÍNIMO</t>
  </si>
  <si>
    <t>PARTIDOS</t>
  </si>
  <si>
    <t>PORCENTAJE DE VOTACIÓN</t>
  </si>
  <si>
    <t>PORCENTAJE CORRESPONDIENTE AL 70%</t>
  </si>
  <si>
    <t>PROMOCIONALES DE PRECAMPAÑA</t>
  </si>
  <si>
    <t>Diciembre</t>
  </si>
  <si>
    <t>PES</t>
  </si>
  <si>
    <t>PAUTA DE PRECAMPAÑA PARA EL PROCESO ELECTORAL LOCAL DE COLIMA 2020-2021</t>
  </si>
  <si>
    <t>COLIMA</t>
  </si>
  <si>
    <t>PRECAMPAÑA</t>
  </si>
  <si>
    <t>NA</t>
  </si>
  <si>
    <t>Promocionales sobrantes para el INE</t>
  </si>
  <si>
    <t>23 de diciembre de 2020 al 08 de enero de 2021</t>
  </si>
  <si>
    <t>MODELO DE PAUTA DE PRECAMPAÑA PARA EL PROCESO ELECTORAL LOCAL DE COLIMA 2020-2021</t>
  </si>
  <si>
    <t>Total</t>
  </si>
  <si>
    <t>Partidos</t>
  </si>
  <si>
    <t>Igual</t>
  </si>
  <si>
    <t>Partido Revolucionario Institucional</t>
  </si>
  <si>
    <t>Movimiento Ciudadano</t>
  </si>
  <si>
    <t>Partido Acción Nacional</t>
  </si>
  <si>
    <t>Partido Encuentro Solidario</t>
  </si>
  <si>
    <t>Partido del Trabajo</t>
  </si>
  <si>
    <t>Partido de la Revolución Democrática</t>
  </si>
  <si>
    <t>Nueva Alianza Colima</t>
  </si>
  <si>
    <t>Partido Verde Ecologista de México</t>
  </si>
  <si>
    <t>NA-COL</t>
  </si>
  <si>
    <t>Repartir</t>
  </si>
  <si>
    <t>INE</t>
  </si>
  <si>
    <t>ANEXO 2 PRECAMPAÑA PROCESO ELECTORAL LOCAL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</si>
</sst>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dd"/>
    <numFmt numFmtId="166" formatCode="ddd"/>
    <numFmt numFmtId="167" formatCode="#,##0.0000"/>
    <numFmt numFmtId="168" formatCode="#,##0.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rgb="FFFFFF66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rgb="FFFF00FF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</patternFill>
    </fill>
    <fill>
      <patternFill patternType="solid">
        <fgColor rgb="FFF7D217"/>
      </patternFill>
    </fill>
    <fill>
      <patternFill patternType="solid">
        <fgColor rgb="FFF78E1E"/>
      </patternFill>
    </fill>
    <fill>
      <patternFill patternType="solid">
        <fgColor rgb="FFAF2730"/>
      </patternFill>
    </fill>
    <fill>
      <patternFill patternType="solid">
        <fgColor rgb="FF7426BD"/>
      </patternFill>
    </fill>
    <fill>
      <patternFill patternType="solid">
        <fgColor rgb="FFAF273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8A9"/>
        <bgColor indexed="64"/>
      </patternFill>
    </fill>
    <fill>
      <patternFill patternType="solid">
        <fgColor rgb="FF00B141"/>
        <bgColor indexed="64"/>
      </patternFill>
    </fill>
    <fill>
      <patternFill patternType="solid">
        <fgColor rgb="FFF78E1E"/>
        <bgColor indexed="64"/>
      </patternFill>
    </fill>
    <fill>
      <patternFill patternType="solid">
        <fgColor rgb="FFF7D217"/>
        <bgColor indexed="64"/>
      </patternFill>
    </fill>
    <fill>
      <patternFill patternType="solid">
        <fgColor rgb="FF7426BD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10" fillId="0" borderId="0"/>
    <xf numFmtId="0" fontId="5" fillId="0" borderId="0"/>
    <xf numFmtId="9" fontId="1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0" fillId="0" borderId="0"/>
    <xf numFmtId="0" fontId="5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8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3" fontId="14" fillId="5" borderId="10" xfId="0" applyNumberFormat="1" applyFont="1" applyFill="1" applyBorder="1" applyAlignment="1">
      <alignment horizontal="center" vertical="center"/>
    </xf>
    <xf numFmtId="0" fontId="4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11" fillId="8" borderId="3" xfId="2" applyFont="1" applyFill="1" applyBorder="1" applyAlignment="1">
      <alignment horizontal="center" vertical="center" wrapText="1"/>
    </xf>
    <xf numFmtId="0" fontId="12" fillId="9" borderId="3" xfId="2" applyFont="1" applyFill="1" applyBorder="1" applyAlignment="1">
      <alignment horizontal="center" vertical="center" wrapText="1"/>
    </xf>
    <xf numFmtId="0" fontId="13" fillId="8" borderId="3" xfId="2" applyFont="1" applyFill="1" applyBorder="1" applyAlignment="1">
      <alignment horizontal="center" vertical="center" wrapText="1"/>
    </xf>
    <xf numFmtId="0" fontId="11" fillId="10" borderId="3" xfId="2" applyFont="1" applyFill="1" applyBorder="1" applyAlignment="1">
      <alignment horizontal="center" vertical="center" wrapText="1"/>
    </xf>
    <xf numFmtId="0" fontId="11" fillId="11" borderId="3" xfId="2" applyFont="1" applyFill="1" applyBorder="1" applyAlignment="1">
      <alignment horizontal="center" vertical="center" wrapText="1"/>
    </xf>
    <xf numFmtId="0" fontId="11" fillId="12" borderId="3" xfId="2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8" fillId="0" borderId="0" xfId="0" applyNumberFormat="1" applyFont="1"/>
    <xf numFmtId="164" fontId="7" fillId="0" borderId="7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165" fontId="5" fillId="7" borderId="1" xfId="1" applyNumberFormat="1" applyFill="1" applyBorder="1" applyAlignment="1">
      <alignment horizontal="center"/>
    </xf>
    <xf numFmtId="166" fontId="5" fillId="7" borderId="1" xfId="1" applyNumberFormat="1" applyFill="1" applyBorder="1" applyAlignment="1">
      <alignment horizontal="center"/>
    </xf>
    <xf numFmtId="0" fontId="11" fillId="13" borderId="1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1" fillId="15" borderId="1" xfId="2" applyFont="1" applyFill="1" applyBorder="1" applyAlignment="1">
      <alignment horizontal="center" vertical="center" wrapText="1"/>
    </xf>
    <xf numFmtId="0" fontId="11" fillId="16" borderId="1" xfId="2" applyFont="1" applyFill="1" applyBorder="1" applyAlignment="1">
      <alignment horizontal="center" vertical="center" wrapText="1"/>
    </xf>
    <xf numFmtId="0" fontId="11" fillId="14" borderId="3" xfId="2" applyFont="1" applyFill="1" applyBorder="1" applyAlignment="1">
      <alignment horizontal="center" vertical="center" wrapText="1"/>
    </xf>
    <xf numFmtId="0" fontId="13" fillId="14" borderId="1" xfId="2" applyFont="1" applyFill="1" applyBorder="1" applyAlignment="1">
      <alignment horizontal="center" vertical="center" wrapText="1"/>
    </xf>
    <xf numFmtId="0" fontId="11" fillId="13" borderId="1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2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14" fillId="5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9" fontId="7" fillId="4" borderId="6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</cellXfs>
  <cellStyles count="10">
    <cellStyle name="Normal" xfId="0" builtinId="0"/>
    <cellStyle name="Normal 10 3 2" xfId="7" xr:uid="{00000000-0005-0000-0000-000001000000}"/>
    <cellStyle name="Normal 2" xfId="2" xr:uid="{00000000-0005-0000-0000-000002000000}"/>
    <cellStyle name="Normal 2 2" xfId="9" xr:uid="{00000000-0005-0000-0000-000003000000}"/>
    <cellStyle name="Normal 2 2 2 2" xfId="6" xr:uid="{00000000-0005-0000-0000-000004000000}"/>
    <cellStyle name="Normal 2 3" xfId="5" xr:uid="{00000000-0005-0000-0000-000005000000}"/>
    <cellStyle name="Normal 2 4" xfId="8" xr:uid="{00000000-0005-0000-0000-000006000000}"/>
    <cellStyle name="Normal 2 5" xfId="3" xr:uid="{00000000-0005-0000-0000-000007000000}"/>
    <cellStyle name="Normal 3" xfId="1" xr:uid="{00000000-0005-0000-0000-000008000000}"/>
    <cellStyle name="Porcentual 2" xfId="4" xr:uid="{00000000-0005-0000-0000-000009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view="pageBreakPreview" topLeftCell="A10" zoomScale="85" zoomScaleNormal="90" zoomScaleSheetLayoutView="85" workbookViewId="0">
      <selection activeCell="L40" sqref="L40"/>
    </sheetView>
  </sheetViews>
  <sheetFormatPr baseColWidth="10" defaultRowHeight="15" x14ac:dyDescent="0.25"/>
  <cols>
    <col min="1" max="1" width="17.42578125" bestFit="1" customWidth="1"/>
    <col min="2" max="2" width="12.140625" customWidth="1"/>
    <col min="3" max="3" width="6.42578125" customWidth="1"/>
    <col min="4" max="4" width="20.7109375" customWidth="1"/>
    <col min="5" max="5" width="18.140625" customWidth="1"/>
    <col min="6" max="6" width="13.85546875" customWidth="1"/>
    <col min="7" max="7" width="11.42578125" customWidth="1"/>
  </cols>
  <sheetData>
    <row r="1" spans="1:9" ht="30" customHeight="1" x14ac:dyDescent="0.25">
      <c r="A1" s="73" t="s">
        <v>28</v>
      </c>
      <c r="B1" s="74"/>
      <c r="C1" s="74"/>
      <c r="D1" s="74"/>
      <c r="E1" s="74"/>
      <c r="F1" s="74"/>
    </row>
    <row r="3" spans="1:9" x14ac:dyDescent="0.25">
      <c r="A3" s="17" t="s">
        <v>16</v>
      </c>
      <c r="B3" s="75" t="s">
        <v>29</v>
      </c>
      <c r="C3" s="76"/>
      <c r="D3" s="77"/>
      <c r="E3" s="77"/>
      <c r="F3" s="77"/>
    </row>
    <row r="5" spans="1:9" ht="14.45" customHeight="1" x14ac:dyDescent="0.25">
      <c r="A5" s="78"/>
      <c r="B5" s="72"/>
      <c r="C5" s="79" t="s">
        <v>30</v>
      </c>
      <c r="D5" s="79"/>
      <c r="E5" s="79"/>
      <c r="F5" s="79"/>
    </row>
    <row r="6" spans="1:9" ht="45" x14ac:dyDescent="0.25">
      <c r="A6" s="78"/>
      <c r="B6" s="72"/>
      <c r="C6" s="18" t="s">
        <v>17</v>
      </c>
      <c r="D6" s="18" t="s">
        <v>18</v>
      </c>
      <c r="E6" s="18" t="s">
        <v>19</v>
      </c>
      <c r="F6" s="18" t="s">
        <v>20</v>
      </c>
    </row>
    <row r="7" spans="1:9" x14ac:dyDescent="0.25">
      <c r="A7" s="72"/>
      <c r="B7" s="72"/>
      <c r="C7" s="19">
        <v>17</v>
      </c>
      <c r="D7" s="19">
        <v>11</v>
      </c>
      <c r="E7" s="20">
        <f>D7*2</f>
        <v>22</v>
      </c>
      <c r="F7" s="21">
        <f>C7*E7</f>
        <v>374</v>
      </c>
    </row>
    <row r="8" spans="1:9" x14ac:dyDescent="0.25">
      <c r="A8" s="68"/>
      <c r="B8" s="68"/>
      <c r="C8" s="22"/>
      <c r="D8" s="23"/>
      <c r="E8" s="22"/>
      <c r="F8" s="22"/>
    </row>
    <row r="9" spans="1:9" x14ac:dyDescent="0.25">
      <c r="A9" s="68"/>
      <c r="B9" s="68"/>
      <c r="C9" s="22"/>
      <c r="D9" s="22"/>
      <c r="E9" s="22"/>
      <c r="F9" s="22"/>
    </row>
    <row r="10" spans="1:9" x14ac:dyDescent="0.25">
      <c r="A10" s="69" t="s">
        <v>15</v>
      </c>
      <c r="B10" s="70"/>
      <c r="C10" s="71"/>
      <c r="D10" s="20">
        <f>SUM(D7:D9)</f>
        <v>11</v>
      </c>
      <c r="E10" s="20">
        <f>SUM(E7:E9)</f>
        <v>22</v>
      </c>
      <c r="F10" s="21">
        <f>SUM(F7:F9)</f>
        <v>374</v>
      </c>
    </row>
    <row r="12" spans="1:9" x14ac:dyDescent="0.25">
      <c r="A12" s="80" t="s">
        <v>21</v>
      </c>
      <c r="B12" s="81"/>
      <c r="C12" s="24">
        <v>3</v>
      </c>
    </row>
    <row r="14" spans="1:9" ht="50.25" customHeight="1" x14ac:dyDescent="0.25">
      <c r="A14" s="3" t="s">
        <v>22</v>
      </c>
      <c r="B14" s="69" t="s">
        <v>23</v>
      </c>
      <c r="C14" s="71"/>
      <c r="D14" s="18" t="s">
        <v>24</v>
      </c>
      <c r="E14" s="18" t="s">
        <v>25</v>
      </c>
      <c r="G14" s="25" t="s">
        <v>35</v>
      </c>
      <c r="H14" s="41">
        <f>F10</f>
        <v>374</v>
      </c>
    </row>
    <row r="15" spans="1:9" x14ac:dyDescent="0.25">
      <c r="A15" s="2" t="s">
        <v>1</v>
      </c>
      <c r="B15" s="82">
        <v>21.29</v>
      </c>
      <c r="C15" s="83"/>
      <c r="D15" s="64">
        <f t="shared" ref="D15:D23" si="0">IF(B15&gt;=$C$12,(B15*100)/SUMIF($B$15:$C$23,CONCATENATE("&gt;=",$C$12)),0)</f>
        <v>21.638377883931298</v>
      </c>
      <c r="E15" s="25">
        <f>'PRECAMPAÑA LOCAL (11 min)'!H5</f>
        <v>68</v>
      </c>
      <c r="G15" s="25">
        <v>30</v>
      </c>
      <c r="H15" s="25">
        <f>H14*0.3</f>
        <v>112.2</v>
      </c>
    </row>
    <row r="16" spans="1:9" x14ac:dyDescent="0.25">
      <c r="A16" s="2" t="s">
        <v>5</v>
      </c>
      <c r="B16" s="82">
        <v>7.71</v>
      </c>
      <c r="C16" s="83"/>
      <c r="D16" s="64">
        <f t="shared" si="0"/>
        <v>7.8361622116068714</v>
      </c>
      <c r="E16" s="25">
        <f>'PRECAMPAÑA LOCAL (11 min)'!H6</f>
        <v>32</v>
      </c>
      <c r="G16" s="25">
        <v>70</v>
      </c>
      <c r="H16" s="25">
        <f>H14*0.7</f>
        <v>261.8</v>
      </c>
      <c r="I16">
        <v>262</v>
      </c>
    </row>
    <row r="17" spans="1:10" x14ac:dyDescent="0.25">
      <c r="A17" s="2" t="s">
        <v>6</v>
      </c>
      <c r="B17" s="82">
        <v>34.29</v>
      </c>
      <c r="C17" s="83"/>
      <c r="D17" s="64">
        <f t="shared" si="0"/>
        <v>34.851102754344957</v>
      </c>
      <c r="E17" s="25">
        <f>'PRECAMPAÑA LOCAL (11 min)'!H7</f>
        <v>103</v>
      </c>
      <c r="G17" s="1" t="s">
        <v>36</v>
      </c>
      <c r="H17" s="1" t="s">
        <v>37</v>
      </c>
    </row>
    <row r="18" spans="1:10" x14ac:dyDescent="0.25">
      <c r="A18" s="2" t="s">
        <v>0</v>
      </c>
      <c r="B18" s="82">
        <v>17.899999999999999</v>
      </c>
      <c r="C18" s="83"/>
      <c r="D18" s="64">
        <f t="shared" si="0"/>
        <v>18.192905783108039</v>
      </c>
      <c r="E18" s="25">
        <f>'PRECAMPAÑA LOCAL (11 min)'!H8</f>
        <v>59</v>
      </c>
      <c r="G18" s="25">
        <v>9</v>
      </c>
      <c r="H18" s="25">
        <f>H15/9</f>
        <v>12.466666666666667</v>
      </c>
    </row>
    <row r="19" spans="1:10" x14ac:dyDescent="0.25">
      <c r="A19" s="2" t="s">
        <v>27</v>
      </c>
      <c r="B19" s="82">
        <v>0</v>
      </c>
      <c r="C19" s="83"/>
      <c r="D19" s="64">
        <f t="shared" si="0"/>
        <v>0</v>
      </c>
      <c r="E19" s="25">
        <f>'PRECAMPAÑA LOCAL (11 min)'!H9</f>
        <v>12</v>
      </c>
    </row>
    <row r="20" spans="1:10" x14ac:dyDescent="0.25">
      <c r="A20" s="2" t="s">
        <v>3</v>
      </c>
      <c r="B20" s="82">
        <v>4.58</v>
      </c>
      <c r="C20" s="83"/>
      <c r="D20" s="64">
        <f t="shared" si="0"/>
        <v>4.6549446081918902</v>
      </c>
      <c r="E20" s="25">
        <f>'PRECAMPAÑA LOCAL (11 min)'!H10</f>
        <v>24</v>
      </c>
    </row>
    <row r="21" spans="1:10" s="29" customFormat="1" x14ac:dyDescent="0.25">
      <c r="A21" s="2" t="s">
        <v>2</v>
      </c>
      <c r="B21" s="82">
        <v>1.61</v>
      </c>
      <c r="C21" s="83"/>
      <c r="D21" s="64">
        <f t="shared" si="0"/>
        <v>0</v>
      </c>
      <c r="E21" s="25">
        <f>'PRECAMPAÑA LOCAL (11 min)'!H11</f>
        <v>12</v>
      </c>
      <c r="G21" s="29">
        <v>4.2</v>
      </c>
      <c r="H21" s="29">
        <v>12</v>
      </c>
      <c r="I21" s="29">
        <v>261</v>
      </c>
    </row>
    <row r="22" spans="1:10" s="29" customFormat="1" x14ac:dyDescent="0.25">
      <c r="A22" s="2" t="s">
        <v>31</v>
      </c>
      <c r="B22" s="82">
        <v>5.27</v>
      </c>
      <c r="C22" s="83"/>
      <c r="D22" s="64">
        <f t="shared" ref="D22" si="1">IF(B22&gt;=$C$12,(B22*100)/SUMIF($B$15:$C$23,CONCATENATE("&gt;=",$C$12)),0)</f>
        <v>5.3562353897753843</v>
      </c>
      <c r="E22" s="25">
        <f>'PRECAMPAÑA LOCAL (11 min)'!H12</f>
        <v>26</v>
      </c>
      <c r="G22" s="29">
        <v>4.8</v>
      </c>
      <c r="H22" s="29">
        <v>9</v>
      </c>
      <c r="I22" s="29">
        <v>257</v>
      </c>
    </row>
    <row r="23" spans="1:10" x14ac:dyDescent="0.25">
      <c r="A23" s="2" t="s">
        <v>4</v>
      </c>
      <c r="B23" s="82">
        <v>7.35</v>
      </c>
      <c r="C23" s="83"/>
      <c r="D23" s="64">
        <f t="shared" si="0"/>
        <v>7.4702713690415701</v>
      </c>
      <c r="E23" s="25">
        <f>'PRECAMPAÑA LOCAL (11 min)'!H13</f>
        <v>31</v>
      </c>
      <c r="G23">
        <f>G21+G22</f>
        <v>9</v>
      </c>
      <c r="H23">
        <f>H21*H22</f>
        <v>108</v>
      </c>
      <c r="I23">
        <f>I21-I22</f>
        <v>4</v>
      </c>
      <c r="J23">
        <f>I23*(D15/100)</f>
        <v>0.86553511535725192</v>
      </c>
    </row>
    <row r="24" spans="1:10" x14ac:dyDescent="0.25">
      <c r="A24" s="17" t="s">
        <v>15</v>
      </c>
      <c r="B24" s="85">
        <f>SUM(B15:C23)</f>
        <v>99.999999999999986</v>
      </c>
      <c r="C24" s="85"/>
      <c r="D24" s="15">
        <f>SUM(D15:D23)</f>
        <v>100</v>
      </c>
      <c r="E24" s="26">
        <f>SUM(E15:E23)</f>
        <v>367</v>
      </c>
      <c r="H24">
        <v>112</v>
      </c>
    </row>
    <row r="25" spans="1:10" x14ac:dyDescent="0.25">
      <c r="H25">
        <f>H24-H23</f>
        <v>4</v>
      </c>
    </row>
    <row r="26" spans="1:10" x14ac:dyDescent="0.25">
      <c r="A26" s="86"/>
      <c r="B26" s="86"/>
      <c r="C26" s="86"/>
      <c r="D26" s="86"/>
      <c r="H26">
        <f>H25/9</f>
        <v>0.44444444444444442</v>
      </c>
    </row>
    <row r="27" spans="1:10" ht="15.75" thickBot="1" x14ac:dyDescent="0.3">
      <c r="H27">
        <v>257</v>
      </c>
    </row>
    <row r="28" spans="1:10" ht="15.75" thickBot="1" x14ac:dyDescent="0.3">
      <c r="A28" s="84" t="s">
        <v>32</v>
      </c>
      <c r="B28" s="84"/>
      <c r="C28" s="84"/>
      <c r="D28" s="84"/>
      <c r="E28" s="31">
        <f>F10-E24</f>
        <v>7</v>
      </c>
      <c r="H28">
        <f>H27-H16</f>
        <v>-4.8000000000000114</v>
      </c>
    </row>
    <row r="29" spans="1:10" x14ac:dyDescent="0.25">
      <c r="F29" s="27"/>
    </row>
    <row r="30" spans="1:10" ht="15" customHeight="1" x14ac:dyDescent="0.25">
      <c r="F30" s="28"/>
    </row>
    <row r="31" spans="1:10" x14ac:dyDescent="0.25">
      <c r="F31" s="27"/>
    </row>
    <row r="33" spans="1:16" ht="45" x14ac:dyDescent="0.25">
      <c r="A33" s="3" t="s">
        <v>22</v>
      </c>
      <c r="B33" s="69" t="s">
        <v>23</v>
      </c>
      <c r="C33" s="71"/>
      <c r="D33" s="18" t="s">
        <v>24</v>
      </c>
      <c r="E33" s="18" t="s">
        <v>25</v>
      </c>
      <c r="F33" s="25" t="s">
        <v>47</v>
      </c>
      <c r="G33" s="65"/>
      <c r="H33" s="65"/>
      <c r="I33" s="65"/>
      <c r="J33" s="65"/>
      <c r="K33" s="65"/>
      <c r="L33" s="65">
        <v>4.2</v>
      </c>
      <c r="M33" s="65"/>
      <c r="N33" s="65"/>
      <c r="O33" s="65"/>
      <c r="P33" s="65"/>
    </row>
    <row r="34" spans="1:16" x14ac:dyDescent="0.25">
      <c r="A34" s="2" t="s">
        <v>1</v>
      </c>
      <c r="B34" s="82">
        <v>21.29</v>
      </c>
      <c r="C34" s="83"/>
      <c r="D34" s="64">
        <f t="shared" ref="D34:D42" si="2">IF(B34&gt;=$C$12,(B34*100)/SUMIF($B$15:$C$23,CONCATENATE("&gt;=",$C$12)),0)</f>
        <v>21.638377883931298</v>
      </c>
      <c r="E34" s="25">
        <f>'PRECAMPAÑA LOCAL (11 min)'!H24</f>
        <v>0</v>
      </c>
      <c r="F34" s="65">
        <v>261.8</v>
      </c>
      <c r="G34" s="65">
        <f>D34*F34/100</f>
        <v>56.649273300132144</v>
      </c>
      <c r="H34" s="65">
        <v>112.2</v>
      </c>
      <c r="I34" s="65">
        <v>9</v>
      </c>
      <c r="J34" s="65">
        <f>H34/I34</f>
        <v>12.466666666666667</v>
      </c>
      <c r="K34" s="65">
        <v>12</v>
      </c>
      <c r="L34" s="65">
        <v>0.46666666666666667</v>
      </c>
      <c r="M34" s="65"/>
      <c r="N34" s="65"/>
      <c r="O34" s="65"/>
      <c r="P34" s="65"/>
    </row>
    <row r="35" spans="1:16" x14ac:dyDescent="0.25">
      <c r="A35" s="2" t="s">
        <v>5</v>
      </c>
      <c r="B35" s="82">
        <v>7.71</v>
      </c>
      <c r="C35" s="83"/>
      <c r="D35" s="64">
        <f t="shared" si="2"/>
        <v>7.8361622116068714</v>
      </c>
      <c r="E35" s="25">
        <f>'PRECAMPAÑA LOCAL (11 min)'!H25</f>
        <v>0</v>
      </c>
      <c r="F35" s="65">
        <v>261.8</v>
      </c>
      <c r="G35" s="65">
        <f t="shared" ref="G35:G42" si="3">D35*F35/100</f>
        <v>20.51507266998679</v>
      </c>
      <c r="H35" s="65">
        <v>112.2</v>
      </c>
      <c r="I35" s="65">
        <v>9</v>
      </c>
      <c r="J35" s="65">
        <f t="shared" ref="J35:J42" si="4">H35/I35</f>
        <v>12.466666666666667</v>
      </c>
      <c r="K35" s="65">
        <v>12</v>
      </c>
      <c r="L35" s="65">
        <v>0.46666666666666667</v>
      </c>
      <c r="M35" s="65"/>
      <c r="N35" s="65"/>
      <c r="O35" s="65"/>
      <c r="P35" s="65"/>
    </row>
    <row r="36" spans="1:16" x14ac:dyDescent="0.25">
      <c r="A36" s="2" t="s">
        <v>6</v>
      </c>
      <c r="B36" s="82">
        <v>34.29</v>
      </c>
      <c r="C36" s="83"/>
      <c r="D36" s="64">
        <f t="shared" si="2"/>
        <v>34.851102754344957</v>
      </c>
      <c r="E36" s="25">
        <f>'PRECAMPAÑA LOCAL (11 min)'!H26</f>
        <v>0</v>
      </c>
      <c r="F36" s="65">
        <v>261.8</v>
      </c>
      <c r="G36" s="65">
        <f t="shared" si="3"/>
        <v>91.240187010875104</v>
      </c>
      <c r="H36" s="65">
        <v>112.2</v>
      </c>
      <c r="I36" s="65">
        <v>9</v>
      </c>
      <c r="J36" s="65">
        <f t="shared" si="4"/>
        <v>12.466666666666667</v>
      </c>
      <c r="K36" s="65">
        <v>12</v>
      </c>
      <c r="L36" s="65">
        <v>0.46666666666666667</v>
      </c>
      <c r="M36" s="65"/>
      <c r="N36" s="65"/>
      <c r="O36" s="65"/>
      <c r="P36" s="65"/>
    </row>
    <row r="37" spans="1:16" x14ac:dyDescent="0.25">
      <c r="A37" s="2" t="s">
        <v>0</v>
      </c>
      <c r="B37" s="82">
        <v>17.899999999999999</v>
      </c>
      <c r="C37" s="83"/>
      <c r="D37" s="64">
        <f t="shared" si="2"/>
        <v>18.192905783108039</v>
      </c>
      <c r="E37" s="25">
        <f>'PRECAMPAÑA LOCAL (11 min)'!H27</f>
        <v>0</v>
      </c>
      <c r="F37" s="65">
        <v>261.8</v>
      </c>
      <c r="G37" s="65">
        <f t="shared" si="3"/>
        <v>47.629027340176847</v>
      </c>
      <c r="H37" s="65">
        <v>112.2</v>
      </c>
      <c r="I37" s="65">
        <v>9</v>
      </c>
      <c r="J37" s="65">
        <f t="shared" si="4"/>
        <v>12.466666666666667</v>
      </c>
      <c r="K37" s="65">
        <v>12</v>
      </c>
      <c r="L37" s="65">
        <v>0.46666666666666667</v>
      </c>
      <c r="M37" s="65"/>
      <c r="N37" s="65"/>
      <c r="O37" s="65"/>
      <c r="P37" s="65"/>
    </row>
    <row r="38" spans="1:16" x14ac:dyDescent="0.25">
      <c r="A38" s="2" t="s">
        <v>27</v>
      </c>
      <c r="B38" s="82">
        <v>0</v>
      </c>
      <c r="C38" s="83"/>
      <c r="D38" s="64">
        <f t="shared" si="2"/>
        <v>0</v>
      </c>
      <c r="E38" s="25">
        <f>'PRECAMPAÑA LOCAL (11 min)'!H28</f>
        <v>0</v>
      </c>
      <c r="F38" s="65">
        <v>261.8</v>
      </c>
      <c r="G38" s="65">
        <f t="shared" si="3"/>
        <v>0</v>
      </c>
      <c r="H38" s="65">
        <v>112.2</v>
      </c>
      <c r="I38" s="65">
        <v>9</v>
      </c>
      <c r="J38" s="65">
        <f t="shared" si="4"/>
        <v>12.466666666666667</v>
      </c>
      <c r="K38" s="65">
        <v>12</v>
      </c>
      <c r="L38" s="65">
        <v>0.46666666666666667</v>
      </c>
      <c r="M38" s="65"/>
      <c r="N38" s="65"/>
      <c r="O38" s="65"/>
      <c r="P38" s="65"/>
    </row>
    <row r="39" spans="1:16" x14ac:dyDescent="0.25">
      <c r="A39" s="2" t="s">
        <v>3</v>
      </c>
      <c r="B39" s="82">
        <v>4.58</v>
      </c>
      <c r="C39" s="83"/>
      <c r="D39" s="64">
        <f t="shared" si="2"/>
        <v>4.6549446081918902</v>
      </c>
      <c r="E39" s="25">
        <f>'PRECAMPAÑA LOCAL (11 min)'!H29</f>
        <v>0</v>
      </c>
      <c r="F39" s="65">
        <v>261.8</v>
      </c>
      <c r="G39" s="65">
        <f t="shared" si="3"/>
        <v>12.186644984246367</v>
      </c>
      <c r="H39" s="65">
        <v>112.2</v>
      </c>
      <c r="I39" s="65">
        <v>9</v>
      </c>
      <c r="J39" s="65">
        <f t="shared" si="4"/>
        <v>12.466666666666667</v>
      </c>
      <c r="K39" s="65">
        <v>12</v>
      </c>
      <c r="L39" s="65">
        <v>0.46666666666666667</v>
      </c>
      <c r="M39" s="65"/>
      <c r="N39" s="65"/>
      <c r="O39" s="65"/>
      <c r="P39" s="65"/>
    </row>
    <row r="40" spans="1:16" x14ac:dyDescent="0.25">
      <c r="A40" s="2" t="s">
        <v>2</v>
      </c>
      <c r="B40" s="82">
        <v>1.61</v>
      </c>
      <c r="C40" s="83"/>
      <c r="D40" s="64">
        <f t="shared" si="2"/>
        <v>0</v>
      </c>
      <c r="E40" s="25">
        <f>'PRECAMPAÑA LOCAL (11 min)'!H30</f>
        <v>0</v>
      </c>
      <c r="F40" s="65">
        <v>261.8</v>
      </c>
      <c r="G40" s="65">
        <f t="shared" si="3"/>
        <v>0</v>
      </c>
      <c r="H40" s="65">
        <v>112.2</v>
      </c>
      <c r="I40" s="65">
        <v>9</v>
      </c>
      <c r="J40" s="65">
        <f t="shared" si="4"/>
        <v>12.466666666666667</v>
      </c>
      <c r="K40" s="65">
        <v>12</v>
      </c>
      <c r="L40" s="65">
        <v>0.46666666666666667</v>
      </c>
      <c r="M40" s="65"/>
      <c r="N40" s="65"/>
      <c r="O40" s="65"/>
      <c r="P40" s="65"/>
    </row>
    <row r="41" spans="1:16" x14ac:dyDescent="0.25">
      <c r="A41" s="2" t="s">
        <v>31</v>
      </c>
      <c r="B41" s="82">
        <v>5.27</v>
      </c>
      <c r="C41" s="83"/>
      <c r="D41" s="64">
        <f t="shared" si="2"/>
        <v>5.3562353897753843</v>
      </c>
      <c r="E41" s="25">
        <f>'PRECAMPAÑA LOCAL (11 min)'!H31</f>
        <v>0</v>
      </c>
      <c r="F41" s="65">
        <v>261.8</v>
      </c>
      <c r="G41" s="65">
        <f t="shared" si="3"/>
        <v>14.022624250431956</v>
      </c>
      <c r="H41" s="65">
        <v>112.2</v>
      </c>
      <c r="I41" s="65">
        <v>9</v>
      </c>
      <c r="J41" s="65">
        <f t="shared" si="4"/>
        <v>12.466666666666667</v>
      </c>
      <c r="K41" s="65">
        <v>12</v>
      </c>
      <c r="L41" s="65">
        <v>0.46666666666666667</v>
      </c>
      <c r="M41" s="65"/>
      <c r="N41" s="65"/>
      <c r="O41" s="65"/>
      <c r="P41" s="65"/>
    </row>
    <row r="42" spans="1:16" x14ac:dyDescent="0.25">
      <c r="A42" s="2" t="s">
        <v>4</v>
      </c>
      <c r="B42" s="82">
        <v>7.35</v>
      </c>
      <c r="C42" s="83"/>
      <c r="D42" s="64">
        <f t="shared" si="2"/>
        <v>7.4702713690415701</v>
      </c>
      <c r="E42" s="25">
        <f>'PRECAMPAÑA LOCAL (11 min)'!H32</f>
        <v>0</v>
      </c>
      <c r="F42" s="65">
        <v>261.8</v>
      </c>
      <c r="G42" s="65">
        <f t="shared" si="3"/>
        <v>19.557170444150831</v>
      </c>
      <c r="H42" s="65">
        <v>112.2</v>
      </c>
      <c r="I42" s="65">
        <v>9</v>
      </c>
      <c r="J42" s="65">
        <f t="shared" si="4"/>
        <v>12.466666666666667</v>
      </c>
      <c r="K42" s="65">
        <v>12</v>
      </c>
      <c r="L42" s="65">
        <v>0.46666666666666667</v>
      </c>
      <c r="M42" s="65"/>
      <c r="N42" s="65"/>
      <c r="O42" s="65"/>
      <c r="P42" s="65"/>
    </row>
    <row r="43" spans="1:16" x14ac:dyDescent="0.25">
      <c r="A43" s="17" t="s">
        <v>15</v>
      </c>
      <c r="B43" s="85">
        <f>SUM(B34:C42)</f>
        <v>99.999999999999986</v>
      </c>
      <c r="C43" s="85"/>
      <c r="D43" s="15">
        <f>SUM(D34:D42)</f>
        <v>100</v>
      </c>
      <c r="E43" s="26">
        <f>SUM(E34:E42)</f>
        <v>0</v>
      </c>
      <c r="F43" s="65"/>
      <c r="G43" s="65">
        <f>SUM(G34:G42)</f>
        <v>261.8</v>
      </c>
      <c r="H43" s="65"/>
      <c r="I43" s="65"/>
      <c r="J43" s="65">
        <f>SUM(J34:J42)</f>
        <v>112.2</v>
      </c>
      <c r="K43" s="65">
        <f>SUM(K34:K42)</f>
        <v>108</v>
      </c>
      <c r="L43" s="65">
        <f>SUM(L34:L42)</f>
        <v>4.2</v>
      </c>
      <c r="M43" s="65"/>
      <c r="N43" s="65"/>
      <c r="O43" s="65"/>
      <c r="P43" s="65"/>
    </row>
  </sheetData>
  <dataConsolidate/>
  <mergeCells count="34">
    <mergeCell ref="B43:C43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A12:B12"/>
    <mergeCell ref="B14:C14"/>
    <mergeCell ref="B21:C21"/>
    <mergeCell ref="A28:D28"/>
    <mergeCell ref="B24:C24"/>
    <mergeCell ref="A26:D26"/>
    <mergeCell ref="B23:C23"/>
    <mergeCell ref="B20:C20"/>
    <mergeCell ref="B22:C22"/>
    <mergeCell ref="B15:C15"/>
    <mergeCell ref="B16:C16"/>
    <mergeCell ref="B17:C17"/>
    <mergeCell ref="B18:C18"/>
    <mergeCell ref="B19:C19"/>
    <mergeCell ref="A8:B8"/>
    <mergeCell ref="A9:B9"/>
    <mergeCell ref="A10:C10"/>
    <mergeCell ref="A7:B7"/>
    <mergeCell ref="A1:F1"/>
    <mergeCell ref="B3:C3"/>
    <mergeCell ref="D3:F3"/>
    <mergeCell ref="A5:B6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BreakPreview" zoomScale="80" zoomScaleNormal="80" zoomScaleSheetLayoutView="80" workbookViewId="0">
      <selection sqref="A1:H1"/>
    </sheetView>
  </sheetViews>
  <sheetFormatPr baseColWidth="10" defaultColWidth="11.42578125" defaultRowHeight="12.75" x14ac:dyDescent="0.2"/>
  <cols>
    <col min="1" max="1" width="29.42578125" style="6" customWidth="1"/>
    <col min="2" max="4" width="20" style="6" customWidth="1"/>
    <col min="5" max="5" width="30.85546875" style="6" bestFit="1" customWidth="1"/>
    <col min="6" max="6" width="26.7109375" style="6" bestFit="1" customWidth="1"/>
    <col min="7" max="7" width="15.85546875" style="6" customWidth="1"/>
    <col min="8" max="8" width="16.42578125" style="6" customWidth="1"/>
    <col min="9" max="16384" width="11.42578125" style="6"/>
  </cols>
  <sheetData>
    <row r="1" spans="1:8" ht="18" customHeight="1" x14ac:dyDescent="0.2">
      <c r="A1" s="87" t="s">
        <v>49</v>
      </c>
      <c r="B1" s="87"/>
      <c r="C1" s="87"/>
      <c r="D1" s="87"/>
      <c r="E1" s="87"/>
      <c r="F1" s="87"/>
      <c r="G1" s="87"/>
      <c r="H1" s="87"/>
    </row>
    <row r="2" spans="1:8" ht="43.15" customHeight="1" x14ac:dyDescent="0.2">
      <c r="A2" s="90" t="str">
        <f>CONCATENATE("
CALCULO DE DISTRIBUCIÓN DE LOS MENSAJES DE PRECAMPAÑA PARA EL PROCESO ELECTORAL LOCAL
 ",'PREMISAS PRECAMPAÑA LOCAL '!B3, " ", 2020, "-",2021)</f>
        <v xml:space="preserve">
CALCULO DE DISTRIBUCIÓN DE LOS MENSAJES DE PRECAMPAÑA PARA EL PROCESO ELECTORAL LOCAL
 COLIMA 2020-2021</v>
      </c>
      <c r="B2" s="90"/>
      <c r="C2" s="90"/>
      <c r="D2" s="90"/>
      <c r="E2" s="90"/>
      <c r="F2" s="90"/>
      <c r="G2" s="90"/>
      <c r="H2" s="90"/>
    </row>
    <row r="3" spans="1:8" ht="32.450000000000003" customHeight="1" x14ac:dyDescent="0.2">
      <c r="A3" s="91" t="s">
        <v>9</v>
      </c>
      <c r="B3" s="93" t="str">
        <f>CONCATENATE("DURACIÓN: ",'PREMISAS PRECAMPAÑA LOCAL '!C7," DÍAS
TOTAL DE PROMOCIONALES DE 30 SEGUNDOS EN CADA ESTACIÓN DE RADIO O CANAL DE TELEVISIÓN:  ", ('PREMISAS PRECAMPAÑA LOCAL '!F7), " PROMOCIONALES")</f>
        <v>DURACIÓN: 17 DÍAS
TOTAL DE PROMOCIONALES DE 30 SEGUNDOS EN CADA ESTACIÓN DE RADIO O CANAL DE TELEVISIÓN:  374 PROMOCIONALES</v>
      </c>
      <c r="C3" s="93"/>
      <c r="D3" s="93"/>
      <c r="E3" s="93"/>
      <c r="F3" s="93"/>
      <c r="G3" s="91" t="s">
        <v>10</v>
      </c>
      <c r="H3" s="94" t="s">
        <v>11</v>
      </c>
    </row>
    <row r="4" spans="1:8" ht="97.5" customHeight="1" x14ac:dyDescent="0.2">
      <c r="A4" s="92"/>
      <c r="B4" s="7" t="str">
        <f>CONCATENATE(('PREMISAS PRECAMPAÑA LOCAL '!F7)*0.3," promocionales (30%)
 Se distribuyen de manera igualitaria entre el número de partidos contendientes
(A)")</f>
        <v>112.2 promocionales (30%)
 Se distribuyen de manera igualitaria entre el número de partidos contendientes
(A)</v>
      </c>
      <c r="C4" s="7" t="s">
        <v>12</v>
      </c>
      <c r="D4" s="7" t="s">
        <v>13</v>
      </c>
      <c r="E4" s="7" t="str">
        <f>CONCATENATE(('PREMISAS PRECAMPAÑA LOCAL '!F7)*0.7," promocionales 
(70% Distribución Proporcional)
% Fuerza Electoral de los partidos 
(C) ")</f>
        <v xml:space="preserve">261.8 promocionales 
(70% Distribución Proporcional)
% Fuerza Electoral de los partidos 
(C) </v>
      </c>
      <c r="F4" s="7" t="s">
        <v>14</v>
      </c>
      <c r="G4" s="92"/>
      <c r="H4" s="91"/>
    </row>
    <row r="5" spans="1:8" ht="28.15" customHeight="1" x14ac:dyDescent="0.2">
      <c r="A5" s="61" t="s">
        <v>38</v>
      </c>
      <c r="B5" s="8">
        <v>12</v>
      </c>
      <c r="C5" s="63">
        <v>0.4667</v>
      </c>
      <c r="D5" s="43">
        <v>21.638377883931298</v>
      </c>
      <c r="E5" s="9">
        <v>56</v>
      </c>
      <c r="F5" s="10">
        <v>0.64927330013213691</v>
      </c>
      <c r="G5" s="9">
        <v>68</v>
      </c>
      <c r="H5" s="9">
        <v>68</v>
      </c>
    </row>
    <row r="6" spans="1:8" ht="28.15" customHeight="1" x14ac:dyDescent="0.2">
      <c r="A6" s="61" t="s">
        <v>39</v>
      </c>
      <c r="B6" s="8">
        <v>12</v>
      </c>
      <c r="C6" s="63">
        <v>0.4667</v>
      </c>
      <c r="D6" s="43">
        <v>7.8361622116068714</v>
      </c>
      <c r="E6" s="9">
        <v>20</v>
      </c>
      <c r="F6" s="10">
        <v>0.51507266998678958</v>
      </c>
      <c r="G6" s="9">
        <v>32</v>
      </c>
      <c r="H6" s="9">
        <v>32</v>
      </c>
    </row>
    <row r="7" spans="1:8" ht="28.15" customHeight="1" x14ac:dyDescent="0.2">
      <c r="A7" s="62" t="s">
        <v>6</v>
      </c>
      <c r="B7" s="8">
        <v>12</v>
      </c>
      <c r="C7" s="63">
        <v>0.4667</v>
      </c>
      <c r="D7" s="43">
        <v>34.851102754344957</v>
      </c>
      <c r="E7" s="66">
        <v>91</v>
      </c>
      <c r="F7" s="10">
        <v>0.2402</v>
      </c>
      <c r="G7" s="9">
        <v>103</v>
      </c>
      <c r="H7" s="9">
        <v>103</v>
      </c>
    </row>
    <row r="8" spans="1:8" ht="28.15" customHeight="1" x14ac:dyDescent="0.2">
      <c r="A8" s="61" t="s">
        <v>40</v>
      </c>
      <c r="B8" s="8">
        <v>12</v>
      </c>
      <c r="C8" s="63">
        <v>0.4667</v>
      </c>
      <c r="D8" s="43">
        <v>18.192905783108039</v>
      </c>
      <c r="E8" s="66">
        <v>47</v>
      </c>
      <c r="F8" s="10">
        <v>0.62902734017684736</v>
      </c>
      <c r="G8" s="9">
        <v>59</v>
      </c>
      <c r="H8" s="9">
        <v>59</v>
      </c>
    </row>
    <row r="9" spans="1:8" ht="28.15" customHeight="1" x14ac:dyDescent="0.2">
      <c r="A9" s="62" t="s">
        <v>41</v>
      </c>
      <c r="B9" s="8">
        <v>12</v>
      </c>
      <c r="C9" s="63">
        <v>0.4667</v>
      </c>
      <c r="D9" s="43">
        <v>0</v>
      </c>
      <c r="E9" s="66">
        <v>0</v>
      </c>
      <c r="F9" s="10">
        <v>0</v>
      </c>
      <c r="G9" s="9">
        <v>12</v>
      </c>
      <c r="H9" s="9">
        <v>12</v>
      </c>
    </row>
    <row r="10" spans="1:8" ht="28.15" customHeight="1" x14ac:dyDescent="0.2">
      <c r="A10" s="61" t="s">
        <v>42</v>
      </c>
      <c r="B10" s="8">
        <v>12</v>
      </c>
      <c r="C10" s="63">
        <v>0.4667</v>
      </c>
      <c r="D10" s="43">
        <v>4.6581999999999999</v>
      </c>
      <c r="E10" s="66">
        <v>12</v>
      </c>
      <c r="F10" s="10">
        <v>0.18664498424636733</v>
      </c>
      <c r="G10" s="9">
        <v>24</v>
      </c>
      <c r="H10" s="9">
        <v>24</v>
      </c>
    </row>
    <row r="11" spans="1:8" ht="28.15" customHeight="1" x14ac:dyDescent="0.2">
      <c r="A11" s="61" t="s">
        <v>43</v>
      </c>
      <c r="B11" s="8">
        <v>12</v>
      </c>
      <c r="C11" s="63">
        <v>0.4667</v>
      </c>
      <c r="D11" s="43">
        <v>0</v>
      </c>
      <c r="E11" s="66">
        <v>0</v>
      </c>
      <c r="F11" s="10">
        <v>0</v>
      </c>
      <c r="G11" s="9">
        <v>12</v>
      </c>
      <c r="H11" s="9">
        <v>12</v>
      </c>
    </row>
    <row r="12" spans="1:8" ht="28.15" customHeight="1" x14ac:dyDescent="0.2">
      <c r="A12" s="62" t="s">
        <v>44</v>
      </c>
      <c r="B12" s="8">
        <v>12</v>
      </c>
      <c r="C12" s="63">
        <v>0.4667</v>
      </c>
      <c r="D12" s="43">
        <v>5.3562353897753843</v>
      </c>
      <c r="E12" s="66">
        <v>14</v>
      </c>
      <c r="F12" s="10">
        <v>2.2599999999999999E-2</v>
      </c>
      <c r="G12" s="9">
        <v>26</v>
      </c>
      <c r="H12" s="9">
        <v>26</v>
      </c>
    </row>
    <row r="13" spans="1:8" ht="28.15" customHeight="1" x14ac:dyDescent="0.2">
      <c r="A13" s="61" t="s">
        <v>45</v>
      </c>
      <c r="B13" s="8">
        <v>12</v>
      </c>
      <c r="C13" s="63">
        <v>0.4667</v>
      </c>
      <c r="D13" s="43">
        <v>7.4702713690415701</v>
      </c>
      <c r="E13" s="9">
        <v>19</v>
      </c>
      <c r="F13" s="10">
        <v>0.55717044415082739</v>
      </c>
      <c r="G13" s="9">
        <v>31</v>
      </c>
      <c r="H13" s="9">
        <v>31</v>
      </c>
    </row>
    <row r="14" spans="1:8" ht="23.25" customHeight="1" x14ac:dyDescent="0.2">
      <c r="A14" s="11" t="s">
        <v>15</v>
      </c>
      <c r="B14" s="12">
        <f t="shared" ref="B14:H14" si="0">SUM(B5:B13)</f>
        <v>108</v>
      </c>
      <c r="C14" s="13">
        <v>4.2</v>
      </c>
      <c r="D14" s="14">
        <f t="shared" si="0"/>
        <v>100.0032553918081</v>
      </c>
      <c r="E14" s="15">
        <f t="shared" si="0"/>
        <v>259</v>
      </c>
      <c r="F14" s="13">
        <f>SUM(F5:F13)</f>
        <v>2.7999887386929685</v>
      </c>
      <c r="G14" s="15">
        <f t="shared" si="0"/>
        <v>367</v>
      </c>
      <c r="H14" s="15">
        <f t="shared" si="0"/>
        <v>367</v>
      </c>
    </row>
    <row r="15" spans="1:8" x14ac:dyDescent="0.2">
      <c r="H15" s="42"/>
    </row>
    <row r="16" spans="1:8" ht="13.5" thickBot="1" x14ac:dyDescent="0.25">
      <c r="F16" s="44"/>
      <c r="G16" s="42"/>
    </row>
    <row r="17" spans="1:5" ht="15.75" thickBot="1" x14ac:dyDescent="0.25">
      <c r="A17" s="88" t="s">
        <v>32</v>
      </c>
      <c r="B17" s="89"/>
      <c r="C17" s="31">
        <f>'PREMISAS PRECAMPAÑA LOCAL '!E28</f>
        <v>7</v>
      </c>
      <c r="D17" s="16"/>
    </row>
    <row r="18" spans="1:5" ht="15" x14ac:dyDescent="0.25">
      <c r="E18"/>
    </row>
    <row r="22" spans="1:5" x14ac:dyDescent="0.2">
      <c r="E22" s="44"/>
    </row>
  </sheetData>
  <mergeCells count="7">
    <mergeCell ref="A1:H1"/>
    <mergeCell ref="A17:B17"/>
    <mergeCell ref="A2:H2"/>
    <mergeCell ref="A3:A4"/>
    <mergeCell ref="B3:F3"/>
    <mergeCell ref="G3:G4"/>
    <mergeCell ref="H3:H4"/>
  </mergeCells>
  <printOptions horizontalCentered="1"/>
  <pageMargins left="0.39370078740157483" right="0.39370078740157483" top="0.78740157480314965" bottom="0.39370078740157483" header="0.31496062992125984" footer="0.31496062992125984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9"/>
  <sheetViews>
    <sheetView zoomScale="69" zoomScaleNormal="69" workbookViewId="0">
      <selection activeCell="Q21" sqref="Q21"/>
    </sheetView>
  </sheetViews>
  <sheetFormatPr baseColWidth="10" defaultColWidth="11.42578125" defaultRowHeight="12.75" x14ac:dyDescent="0.2"/>
  <cols>
    <col min="1" max="1" width="17.42578125" style="32" bestFit="1" customWidth="1"/>
    <col min="2" max="2" width="16.42578125" style="32" customWidth="1"/>
    <col min="3" max="18" width="13.7109375" style="32" customWidth="1"/>
    <col min="19" max="25" width="10.85546875" style="32" customWidth="1"/>
    <col min="26" max="16384" width="11.42578125" style="32"/>
  </cols>
  <sheetData>
    <row r="1" spans="1:25" ht="34.5" customHeight="1" x14ac:dyDescent="0.2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0"/>
      <c r="T1" s="30"/>
      <c r="U1" s="30"/>
      <c r="V1" s="30"/>
      <c r="W1" s="30"/>
      <c r="X1" s="30"/>
      <c r="Y1" s="30"/>
    </row>
    <row r="2" spans="1:25" x14ac:dyDescent="0.2">
      <c r="A2" s="4"/>
      <c r="B2" s="4"/>
      <c r="C2" s="4"/>
      <c r="D2" s="4"/>
      <c r="E2" s="4"/>
      <c r="F2" s="4"/>
    </row>
    <row r="3" spans="1:25" ht="14.45" customHeight="1" x14ac:dyDescent="0.2">
      <c r="A3" s="30" t="s">
        <v>7</v>
      </c>
      <c r="B3" s="95" t="s">
        <v>33</v>
      </c>
      <c r="C3" s="95"/>
      <c r="D3" s="95"/>
      <c r="E3" s="95"/>
      <c r="F3" s="95"/>
    </row>
    <row r="4" spans="1:25" x14ac:dyDescent="0.2">
      <c r="A4" s="30"/>
      <c r="B4" s="30"/>
      <c r="C4" s="5"/>
      <c r="D4" s="5"/>
      <c r="E4" s="5"/>
      <c r="F4" s="5"/>
    </row>
    <row r="5" spans="1:25" ht="15" customHeight="1" x14ac:dyDescent="0.2">
      <c r="A5" s="96" t="s">
        <v>8</v>
      </c>
      <c r="B5" s="99" t="s">
        <v>26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25" x14ac:dyDescent="0.2">
      <c r="A6" s="97"/>
      <c r="B6" s="45">
        <v>44188</v>
      </c>
      <c r="C6" s="45">
        <v>44189</v>
      </c>
      <c r="D6" s="45">
        <v>44190</v>
      </c>
      <c r="E6" s="45">
        <v>44191</v>
      </c>
      <c r="F6" s="45">
        <v>44192</v>
      </c>
      <c r="G6" s="45">
        <v>44193</v>
      </c>
      <c r="H6" s="45">
        <v>44194</v>
      </c>
      <c r="I6" s="45">
        <v>44195</v>
      </c>
      <c r="J6" s="45">
        <v>44196</v>
      </c>
      <c r="K6" s="45">
        <v>44197</v>
      </c>
      <c r="L6" s="45">
        <v>44198</v>
      </c>
      <c r="M6" s="45">
        <v>44199</v>
      </c>
      <c r="N6" s="45">
        <v>44200</v>
      </c>
      <c r="O6" s="45">
        <v>44201</v>
      </c>
      <c r="P6" s="45">
        <v>44202</v>
      </c>
      <c r="Q6" s="45">
        <v>44203</v>
      </c>
      <c r="R6" s="45">
        <v>44204</v>
      </c>
    </row>
    <row r="7" spans="1:25" x14ac:dyDescent="0.2">
      <c r="A7" s="98"/>
      <c r="B7" s="46">
        <v>44188</v>
      </c>
      <c r="C7" s="46">
        <v>44189</v>
      </c>
      <c r="D7" s="46">
        <v>44190</v>
      </c>
      <c r="E7" s="46">
        <v>44191</v>
      </c>
      <c r="F7" s="46">
        <v>44192</v>
      </c>
      <c r="G7" s="46">
        <v>44193</v>
      </c>
      <c r="H7" s="46">
        <v>44194</v>
      </c>
      <c r="I7" s="46">
        <v>44195</v>
      </c>
      <c r="J7" s="46">
        <v>44196</v>
      </c>
      <c r="K7" s="46">
        <v>44197</v>
      </c>
      <c r="L7" s="46">
        <v>44198</v>
      </c>
      <c r="M7" s="46">
        <v>44199</v>
      </c>
      <c r="N7" s="46">
        <v>44200</v>
      </c>
      <c r="O7" s="46">
        <v>44201</v>
      </c>
      <c r="P7" s="46">
        <v>44202</v>
      </c>
      <c r="Q7" s="46">
        <v>44203</v>
      </c>
      <c r="R7" s="46">
        <v>44204</v>
      </c>
    </row>
    <row r="8" spans="1:25" ht="26.45" customHeight="1" x14ac:dyDescent="0.2">
      <c r="A8" s="40">
        <v>1</v>
      </c>
      <c r="B8" s="34" t="s">
        <v>1</v>
      </c>
      <c r="C8" s="47" t="s">
        <v>6</v>
      </c>
      <c r="D8" s="67" t="s">
        <v>48</v>
      </c>
      <c r="E8" s="49" t="s">
        <v>0</v>
      </c>
      <c r="F8" s="47" t="s">
        <v>6</v>
      </c>
      <c r="G8" s="50" t="s">
        <v>46</v>
      </c>
      <c r="H8" s="51" t="s">
        <v>4</v>
      </c>
      <c r="I8" s="47" t="s">
        <v>6</v>
      </c>
      <c r="J8" s="48" t="s">
        <v>1</v>
      </c>
      <c r="K8" s="52" t="s">
        <v>5</v>
      </c>
      <c r="L8" s="47" t="s">
        <v>6</v>
      </c>
      <c r="M8" s="49" t="s">
        <v>0</v>
      </c>
      <c r="N8" s="48" t="s">
        <v>1</v>
      </c>
      <c r="O8" s="47" t="s">
        <v>6</v>
      </c>
      <c r="P8" s="67" t="s">
        <v>48</v>
      </c>
      <c r="Q8" s="50" t="s">
        <v>46</v>
      </c>
      <c r="R8" s="53" t="s">
        <v>2</v>
      </c>
    </row>
    <row r="9" spans="1:25" ht="26.45" customHeight="1" x14ac:dyDescent="0.2">
      <c r="A9" s="40">
        <v>2</v>
      </c>
      <c r="B9" s="37" t="s">
        <v>5</v>
      </c>
      <c r="C9" s="48" t="s">
        <v>1</v>
      </c>
      <c r="D9" s="47" t="s">
        <v>6</v>
      </c>
      <c r="E9" s="48" t="s">
        <v>1</v>
      </c>
      <c r="F9" s="49" t="s">
        <v>0</v>
      </c>
      <c r="G9" s="47" t="s">
        <v>6</v>
      </c>
      <c r="H9" s="33" t="s">
        <v>0</v>
      </c>
      <c r="I9" s="51" t="s">
        <v>4</v>
      </c>
      <c r="J9" s="47" t="s">
        <v>6</v>
      </c>
      <c r="K9" s="48" t="s">
        <v>1</v>
      </c>
      <c r="L9" s="52" t="s">
        <v>5</v>
      </c>
      <c r="M9" s="47" t="s">
        <v>6</v>
      </c>
      <c r="N9" s="49" t="s">
        <v>0</v>
      </c>
      <c r="O9" s="48" t="s">
        <v>1</v>
      </c>
      <c r="P9" s="47" t="s">
        <v>6</v>
      </c>
      <c r="Q9" s="51" t="s">
        <v>4</v>
      </c>
      <c r="R9" s="50" t="s">
        <v>46</v>
      </c>
    </row>
    <row r="10" spans="1:25" ht="26.45" customHeight="1" x14ac:dyDescent="0.2">
      <c r="A10" s="40">
        <v>3</v>
      </c>
      <c r="B10" s="38" t="s">
        <v>6</v>
      </c>
      <c r="C10" s="52" t="s">
        <v>5</v>
      </c>
      <c r="D10" s="48" t="s">
        <v>1</v>
      </c>
      <c r="E10" s="47" t="s">
        <v>6</v>
      </c>
      <c r="F10" s="48" t="s">
        <v>1</v>
      </c>
      <c r="G10" s="49" t="s">
        <v>0</v>
      </c>
      <c r="H10" s="47" t="s">
        <v>6</v>
      </c>
      <c r="I10" s="50" t="s">
        <v>46</v>
      </c>
      <c r="J10" s="51" t="s">
        <v>4</v>
      </c>
      <c r="K10" s="47" t="s">
        <v>6</v>
      </c>
      <c r="L10" s="48" t="s">
        <v>1</v>
      </c>
      <c r="M10" s="52" t="s">
        <v>5</v>
      </c>
      <c r="N10" s="47" t="s">
        <v>6</v>
      </c>
      <c r="O10" s="49" t="s">
        <v>0</v>
      </c>
      <c r="P10" s="48" t="s">
        <v>1</v>
      </c>
      <c r="Q10" s="47" t="s">
        <v>6</v>
      </c>
      <c r="R10" s="51" t="s">
        <v>4</v>
      </c>
    </row>
    <row r="11" spans="1:25" ht="26.45" customHeight="1" x14ac:dyDescent="0.2">
      <c r="A11" s="40">
        <v>4</v>
      </c>
      <c r="B11" s="33" t="s">
        <v>0</v>
      </c>
      <c r="C11" s="47" t="s">
        <v>6</v>
      </c>
      <c r="D11" s="52" t="s">
        <v>5</v>
      </c>
      <c r="E11" s="48" t="s">
        <v>1</v>
      </c>
      <c r="F11" s="47" t="s">
        <v>6</v>
      </c>
      <c r="G11" s="48" t="s">
        <v>1</v>
      </c>
      <c r="H11" s="49" t="s">
        <v>0</v>
      </c>
      <c r="I11" s="47" t="s">
        <v>6</v>
      </c>
      <c r="J11" s="50" t="s">
        <v>46</v>
      </c>
      <c r="K11" s="51" t="s">
        <v>4</v>
      </c>
      <c r="L11" s="47" t="s">
        <v>6</v>
      </c>
      <c r="M11" s="48" t="s">
        <v>1</v>
      </c>
      <c r="N11" s="52" t="s">
        <v>5</v>
      </c>
      <c r="O11" s="47" t="s">
        <v>6</v>
      </c>
      <c r="P11" s="49" t="s">
        <v>0</v>
      </c>
      <c r="Q11" s="48" t="s">
        <v>1</v>
      </c>
      <c r="R11" s="47" t="s">
        <v>6</v>
      </c>
    </row>
    <row r="12" spans="1:25" ht="26.45" customHeight="1" x14ac:dyDescent="0.2">
      <c r="A12" s="40">
        <v>5</v>
      </c>
      <c r="B12" s="39" t="s">
        <v>27</v>
      </c>
      <c r="C12" s="49" t="s">
        <v>0</v>
      </c>
      <c r="D12" s="47" t="s">
        <v>6</v>
      </c>
      <c r="E12" s="52" t="s">
        <v>5</v>
      </c>
      <c r="F12" s="48" t="s">
        <v>1</v>
      </c>
      <c r="G12" s="47" t="s">
        <v>6</v>
      </c>
      <c r="H12" s="48" t="s">
        <v>1</v>
      </c>
      <c r="I12" s="49" t="s">
        <v>0</v>
      </c>
      <c r="J12" s="47" t="s">
        <v>6</v>
      </c>
      <c r="K12" s="33" t="s">
        <v>0</v>
      </c>
      <c r="L12" s="51" t="s">
        <v>4</v>
      </c>
      <c r="M12" s="47" t="s">
        <v>6</v>
      </c>
      <c r="N12" s="48" t="s">
        <v>1</v>
      </c>
      <c r="O12" s="52" t="s">
        <v>5</v>
      </c>
      <c r="P12" s="47" t="s">
        <v>6</v>
      </c>
      <c r="Q12" s="49" t="s">
        <v>0</v>
      </c>
      <c r="R12" s="48" t="s">
        <v>1</v>
      </c>
    </row>
    <row r="13" spans="1:25" ht="26.45" customHeight="1" x14ac:dyDescent="0.2">
      <c r="A13" s="40">
        <v>6</v>
      </c>
      <c r="B13" s="36" t="s">
        <v>3</v>
      </c>
      <c r="C13" s="54" t="s">
        <v>27</v>
      </c>
      <c r="D13" s="49" t="s">
        <v>0</v>
      </c>
      <c r="E13" s="47" t="s">
        <v>6</v>
      </c>
      <c r="F13" s="67" t="s">
        <v>48</v>
      </c>
      <c r="G13" s="48" t="s">
        <v>1</v>
      </c>
      <c r="H13" s="47" t="s">
        <v>6</v>
      </c>
      <c r="I13" s="48" t="s">
        <v>1</v>
      </c>
      <c r="J13" s="49" t="s">
        <v>0</v>
      </c>
      <c r="K13" s="47" t="s">
        <v>6</v>
      </c>
      <c r="L13" s="50" t="s">
        <v>46</v>
      </c>
      <c r="M13" s="51" t="s">
        <v>4</v>
      </c>
      <c r="N13" s="47" t="s">
        <v>6</v>
      </c>
      <c r="O13" s="48" t="s">
        <v>1</v>
      </c>
      <c r="P13" s="52" t="s">
        <v>5</v>
      </c>
      <c r="Q13" s="47" t="s">
        <v>6</v>
      </c>
      <c r="R13" s="49" t="s">
        <v>0</v>
      </c>
    </row>
    <row r="14" spans="1:25" ht="26.45" customHeight="1" x14ac:dyDescent="0.2">
      <c r="A14" s="40">
        <v>7</v>
      </c>
      <c r="B14" s="35" t="s">
        <v>2</v>
      </c>
      <c r="C14" s="55" t="s">
        <v>3</v>
      </c>
      <c r="D14" s="54" t="s">
        <v>27</v>
      </c>
      <c r="E14" s="49" t="s">
        <v>0</v>
      </c>
      <c r="F14" s="47" t="s">
        <v>6</v>
      </c>
      <c r="G14" s="52" t="s">
        <v>5</v>
      </c>
      <c r="H14" s="48" t="s">
        <v>1</v>
      </c>
      <c r="I14" s="47" t="s">
        <v>6</v>
      </c>
      <c r="J14" s="48" t="s">
        <v>1</v>
      </c>
      <c r="K14" s="49" t="s">
        <v>0</v>
      </c>
      <c r="L14" s="47" t="s">
        <v>6</v>
      </c>
      <c r="M14" s="50" t="s">
        <v>46</v>
      </c>
      <c r="N14" s="51" t="s">
        <v>4</v>
      </c>
      <c r="O14" s="47" t="s">
        <v>6</v>
      </c>
      <c r="P14" s="48" t="s">
        <v>1</v>
      </c>
      <c r="Q14" s="52" t="s">
        <v>5</v>
      </c>
      <c r="R14" s="47" t="s">
        <v>6</v>
      </c>
    </row>
    <row r="15" spans="1:25" ht="26.45" customHeight="1" x14ac:dyDescent="0.2">
      <c r="A15" s="40">
        <v>8</v>
      </c>
      <c r="B15" s="56" t="s">
        <v>46</v>
      </c>
      <c r="C15" s="53" t="s">
        <v>2</v>
      </c>
      <c r="D15" s="55" t="s">
        <v>3</v>
      </c>
      <c r="E15" s="54" t="s">
        <v>27</v>
      </c>
      <c r="F15" s="49" t="s">
        <v>0</v>
      </c>
      <c r="G15" s="47" t="s">
        <v>6</v>
      </c>
      <c r="H15" s="52" t="s">
        <v>5</v>
      </c>
      <c r="I15" s="48" t="s">
        <v>1</v>
      </c>
      <c r="J15" s="47" t="s">
        <v>6</v>
      </c>
      <c r="K15" s="48" t="s">
        <v>1</v>
      </c>
      <c r="L15" s="49" t="s">
        <v>0</v>
      </c>
      <c r="M15" s="47" t="s">
        <v>6</v>
      </c>
      <c r="N15" s="33" t="s">
        <v>0</v>
      </c>
      <c r="O15" s="51" t="s">
        <v>4</v>
      </c>
      <c r="P15" s="47" t="s">
        <v>6</v>
      </c>
      <c r="Q15" s="48" t="s">
        <v>1</v>
      </c>
      <c r="R15" s="52" t="s">
        <v>5</v>
      </c>
    </row>
    <row r="16" spans="1:25" ht="26.45" customHeight="1" x14ac:dyDescent="0.2">
      <c r="A16" s="40">
        <v>9</v>
      </c>
      <c r="B16" s="57" t="s">
        <v>4</v>
      </c>
      <c r="C16" s="50" t="s">
        <v>46</v>
      </c>
      <c r="D16" s="53" t="s">
        <v>2</v>
      </c>
      <c r="E16" s="55" t="s">
        <v>3</v>
      </c>
      <c r="F16" s="58" t="s">
        <v>1</v>
      </c>
      <c r="G16" s="49" t="s">
        <v>0</v>
      </c>
      <c r="H16" s="47" t="s">
        <v>6</v>
      </c>
      <c r="I16" s="52" t="s">
        <v>5</v>
      </c>
      <c r="J16" s="48" t="s">
        <v>1</v>
      </c>
      <c r="K16" s="47" t="s">
        <v>6</v>
      </c>
      <c r="L16" s="48" t="s">
        <v>1</v>
      </c>
      <c r="M16" s="49" t="s">
        <v>0</v>
      </c>
      <c r="N16" s="47" t="s">
        <v>6</v>
      </c>
      <c r="O16" s="50" t="s">
        <v>46</v>
      </c>
      <c r="P16" s="51" t="s">
        <v>4</v>
      </c>
      <c r="Q16" s="47" t="s">
        <v>6</v>
      </c>
      <c r="R16" s="48" t="s">
        <v>1</v>
      </c>
    </row>
    <row r="17" spans="1:18" ht="26.45" customHeight="1" x14ac:dyDescent="0.2">
      <c r="A17" s="40">
        <v>10</v>
      </c>
      <c r="B17" s="38" t="s">
        <v>6</v>
      </c>
      <c r="C17" s="51" t="s">
        <v>4</v>
      </c>
      <c r="D17" s="50" t="s">
        <v>46</v>
      </c>
      <c r="E17" s="49" t="s">
        <v>0</v>
      </c>
      <c r="F17" s="55" t="s">
        <v>3</v>
      </c>
      <c r="G17" s="54" t="s">
        <v>27</v>
      </c>
      <c r="H17" s="67" t="s">
        <v>48</v>
      </c>
      <c r="I17" s="47" t="s">
        <v>6</v>
      </c>
      <c r="J17" s="52" t="s">
        <v>5</v>
      </c>
      <c r="K17" s="48" t="s">
        <v>1</v>
      </c>
      <c r="L17" s="47" t="s">
        <v>6</v>
      </c>
      <c r="M17" s="48" t="s">
        <v>1</v>
      </c>
      <c r="N17" s="49" t="s">
        <v>0</v>
      </c>
      <c r="O17" s="47" t="s">
        <v>6</v>
      </c>
      <c r="P17" s="50" t="s">
        <v>46</v>
      </c>
      <c r="Q17" s="51" t="s">
        <v>4</v>
      </c>
      <c r="R17" s="47" t="s">
        <v>6</v>
      </c>
    </row>
    <row r="18" spans="1:18" ht="26.45" customHeight="1" x14ac:dyDescent="0.2">
      <c r="A18" s="40">
        <v>11</v>
      </c>
      <c r="B18" s="34" t="s">
        <v>1</v>
      </c>
      <c r="C18" s="47" t="s">
        <v>6</v>
      </c>
      <c r="D18" s="51" t="s">
        <v>4</v>
      </c>
      <c r="E18" s="59" t="s">
        <v>3</v>
      </c>
      <c r="F18" s="53" t="s">
        <v>2</v>
      </c>
      <c r="G18" s="55" t="s">
        <v>3</v>
      </c>
      <c r="H18" s="60" t="s">
        <v>6</v>
      </c>
      <c r="I18" s="49" t="s">
        <v>0</v>
      </c>
      <c r="J18" s="47" t="s">
        <v>6</v>
      </c>
      <c r="K18" s="52" t="s">
        <v>5</v>
      </c>
      <c r="L18" s="48" t="s">
        <v>1</v>
      </c>
      <c r="M18" s="47" t="s">
        <v>6</v>
      </c>
      <c r="N18" s="48" t="s">
        <v>1</v>
      </c>
      <c r="O18" s="49" t="s">
        <v>0</v>
      </c>
      <c r="P18" s="47" t="s">
        <v>6</v>
      </c>
      <c r="Q18" s="50" t="s">
        <v>46</v>
      </c>
      <c r="R18" s="51" t="s">
        <v>4</v>
      </c>
    </row>
    <row r="19" spans="1:18" ht="26.45" customHeight="1" x14ac:dyDescent="0.2">
      <c r="A19" s="40">
        <v>12</v>
      </c>
      <c r="B19" s="33" t="s">
        <v>0</v>
      </c>
      <c r="C19" s="48" t="s">
        <v>1</v>
      </c>
      <c r="D19" s="47" t="s">
        <v>6</v>
      </c>
      <c r="E19" s="51" t="s">
        <v>4</v>
      </c>
      <c r="F19" s="50" t="s">
        <v>46</v>
      </c>
      <c r="G19" s="53" t="s">
        <v>2</v>
      </c>
      <c r="H19" s="55" t="s">
        <v>3</v>
      </c>
      <c r="I19" s="54" t="s">
        <v>27</v>
      </c>
      <c r="J19" s="49" t="s">
        <v>0</v>
      </c>
      <c r="K19" s="47" t="s">
        <v>6</v>
      </c>
      <c r="L19" s="52" t="s">
        <v>5</v>
      </c>
      <c r="M19" s="48" t="s">
        <v>1</v>
      </c>
      <c r="N19" s="47" t="s">
        <v>6</v>
      </c>
      <c r="O19" s="48" t="s">
        <v>1</v>
      </c>
      <c r="P19" s="49" t="s">
        <v>0</v>
      </c>
      <c r="Q19" s="47" t="s">
        <v>6</v>
      </c>
      <c r="R19" s="50" t="s">
        <v>46</v>
      </c>
    </row>
    <row r="20" spans="1:18" ht="26.45" customHeight="1" x14ac:dyDescent="0.2">
      <c r="A20" s="40">
        <v>13</v>
      </c>
      <c r="B20" s="38" t="s">
        <v>6</v>
      </c>
      <c r="C20" s="49" t="s">
        <v>0</v>
      </c>
      <c r="D20" s="48" t="s">
        <v>1</v>
      </c>
      <c r="E20" s="47" t="s">
        <v>6</v>
      </c>
      <c r="F20" s="51" t="s">
        <v>4</v>
      </c>
      <c r="G20" s="33" t="s">
        <v>0</v>
      </c>
      <c r="H20" s="50" t="s">
        <v>46</v>
      </c>
      <c r="I20" s="55" t="s">
        <v>3</v>
      </c>
      <c r="J20" s="67" t="s">
        <v>48</v>
      </c>
      <c r="K20" s="49" t="s">
        <v>0</v>
      </c>
      <c r="L20" s="47" t="s">
        <v>6</v>
      </c>
      <c r="M20" s="52" t="s">
        <v>5</v>
      </c>
      <c r="N20" s="48" t="s">
        <v>1</v>
      </c>
      <c r="O20" s="47" t="s">
        <v>6</v>
      </c>
      <c r="P20" s="48" t="s">
        <v>1</v>
      </c>
      <c r="Q20" s="49" t="s">
        <v>0</v>
      </c>
      <c r="R20" s="47" t="s">
        <v>6</v>
      </c>
    </row>
    <row r="21" spans="1:18" ht="26.45" customHeight="1" x14ac:dyDescent="0.2">
      <c r="A21" s="40">
        <v>14</v>
      </c>
      <c r="B21" s="37" t="s">
        <v>5</v>
      </c>
      <c r="C21" s="47" t="s">
        <v>6</v>
      </c>
      <c r="D21" s="49" t="s">
        <v>0</v>
      </c>
      <c r="E21" s="48" t="s">
        <v>1</v>
      </c>
      <c r="F21" s="47" t="s">
        <v>6</v>
      </c>
      <c r="G21" s="51" t="s">
        <v>4</v>
      </c>
      <c r="H21" s="55" t="s">
        <v>3</v>
      </c>
      <c r="I21" s="53" t="s">
        <v>2</v>
      </c>
      <c r="J21" s="55" t="s">
        <v>3</v>
      </c>
      <c r="K21" s="59" t="s">
        <v>3</v>
      </c>
      <c r="L21" s="49" t="s">
        <v>0</v>
      </c>
      <c r="M21" s="47" t="s">
        <v>6</v>
      </c>
      <c r="N21" s="52" t="s">
        <v>5</v>
      </c>
      <c r="O21" s="48" t="s">
        <v>1</v>
      </c>
      <c r="P21" s="47" t="s">
        <v>6</v>
      </c>
      <c r="Q21" s="48" t="s">
        <v>1</v>
      </c>
      <c r="R21" s="49" t="s">
        <v>0</v>
      </c>
    </row>
    <row r="22" spans="1:18" ht="26.45" customHeight="1" x14ac:dyDescent="0.2">
      <c r="A22" s="40">
        <v>15</v>
      </c>
      <c r="B22" s="34" t="s">
        <v>1</v>
      </c>
      <c r="C22" s="52" t="s">
        <v>5</v>
      </c>
      <c r="D22" s="47" t="s">
        <v>6</v>
      </c>
      <c r="E22" s="49" t="s">
        <v>0</v>
      </c>
      <c r="F22" s="48" t="s">
        <v>1</v>
      </c>
      <c r="G22" s="47" t="s">
        <v>6</v>
      </c>
      <c r="H22" s="51" t="s">
        <v>4</v>
      </c>
      <c r="I22" s="33" t="s">
        <v>0</v>
      </c>
      <c r="J22" s="53" t="s">
        <v>2</v>
      </c>
      <c r="K22" s="33" t="s">
        <v>0</v>
      </c>
      <c r="L22" s="54" t="s">
        <v>27</v>
      </c>
      <c r="M22" s="49" t="s">
        <v>0</v>
      </c>
      <c r="N22" s="47" t="s">
        <v>6</v>
      </c>
      <c r="O22" s="52" t="s">
        <v>5</v>
      </c>
      <c r="P22" s="48" t="s">
        <v>1</v>
      </c>
      <c r="Q22" s="47" t="s">
        <v>6</v>
      </c>
      <c r="R22" s="48" t="s">
        <v>1</v>
      </c>
    </row>
    <row r="23" spans="1:18" ht="26.45" customHeight="1" x14ac:dyDescent="0.2">
      <c r="A23" s="40">
        <v>16</v>
      </c>
      <c r="B23" s="38" t="s">
        <v>6</v>
      </c>
      <c r="C23" s="48" t="s">
        <v>1</v>
      </c>
      <c r="D23" s="52" t="s">
        <v>5</v>
      </c>
      <c r="E23" s="47" t="s">
        <v>6</v>
      </c>
      <c r="F23" s="49" t="s">
        <v>0</v>
      </c>
      <c r="G23" s="48" t="s">
        <v>1</v>
      </c>
      <c r="H23" s="47" t="s">
        <v>6</v>
      </c>
      <c r="I23" s="51" t="s">
        <v>4</v>
      </c>
      <c r="J23" s="50" t="s">
        <v>46</v>
      </c>
      <c r="K23" s="51" t="s">
        <v>4</v>
      </c>
      <c r="L23" s="67" t="s">
        <v>48</v>
      </c>
      <c r="M23" s="54" t="s">
        <v>27</v>
      </c>
      <c r="N23" s="49" t="s">
        <v>0</v>
      </c>
      <c r="O23" s="47" t="s">
        <v>6</v>
      </c>
      <c r="P23" s="52" t="s">
        <v>5</v>
      </c>
      <c r="Q23" s="48" t="s">
        <v>1</v>
      </c>
      <c r="R23" s="47" t="s">
        <v>6</v>
      </c>
    </row>
    <row r="24" spans="1:18" ht="26.45" customHeight="1" x14ac:dyDescent="0.2">
      <c r="A24" s="40">
        <v>17</v>
      </c>
      <c r="B24" s="57" t="s">
        <v>4</v>
      </c>
      <c r="C24" s="47" t="s">
        <v>6</v>
      </c>
      <c r="D24" s="48" t="s">
        <v>1</v>
      </c>
      <c r="E24" s="52" t="s">
        <v>5</v>
      </c>
      <c r="F24" s="47" t="s">
        <v>6</v>
      </c>
      <c r="G24" s="49" t="s">
        <v>0</v>
      </c>
      <c r="H24" s="48" t="s">
        <v>1</v>
      </c>
      <c r="I24" s="47" t="s">
        <v>6</v>
      </c>
      <c r="J24" s="51" t="s">
        <v>4</v>
      </c>
      <c r="K24" s="59" t="s">
        <v>3</v>
      </c>
      <c r="L24" s="53" t="s">
        <v>2</v>
      </c>
      <c r="M24" s="55" t="s">
        <v>3</v>
      </c>
      <c r="N24" s="50" t="s">
        <v>46</v>
      </c>
      <c r="O24" s="49" t="s">
        <v>0</v>
      </c>
      <c r="P24" s="47" t="s">
        <v>6</v>
      </c>
      <c r="Q24" s="52" t="s">
        <v>5</v>
      </c>
      <c r="R24" s="48" t="s">
        <v>1</v>
      </c>
    </row>
    <row r="25" spans="1:18" ht="26.45" customHeight="1" x14ac:dyDescent="0.2">
      <c r="A25" s="40">
        <v>18</v>
      </c>
      <c r="B25" s="56" t="s">
        <v>46</v>
      </c>
      <c r="C25" s="51" t="s">
        <v>4</v>
      </c>
      <c r="D25" s="47" t="s">
        <v>6</v>
      </c>
      <c r="E25" s="48" t="s">
        <v>1</v>
      </c>
      <c r="F25" s="59" t="s">
        <v>3</v>
      </c>
      <c r="G25" s="47" t="s">
        <v>6</v>
      </c>
      <c r="H25" s="49" t="s">
        <v>0</v>
      </c>
      <c r="I25" s="48" t="s">
        <v>1</v>
      </c>
      <c r="J25" s="47" t="s">
        <v>6</v>
      </c>
      <c r="K25" s="48" t="s">
        <v>1</v>
      </c>
      <c r="L25" s="50" t="s">
        <v>46</v>
      </c>
      <c r="M25" s="53" t="s">
        <v>2</v>
      </c>
      <c r="N25" s="55" t="s">
        <v>3</v>
      </c>
      <c r="O25" s="54" t="s">
        <v>27</v>
      </c>
      <c r="P25" s="49" t="s">
        <v>0</v>
      </c>
      <c r="Q25" s="47" t="s">
        <v>6</v>
      </c>
      <c r="R25" s="52" t="s">
        <v>5</v>
      </c>
    </row>
    <row r="26" spans="1:18" ht="26.45" customHeight="1" x14ac:dyDescent="0.2">
      <c r="A26" s="40">
        <v>19</v>
      </c>
      <c r="B26" s="38" t="s">
        <v>6</v>
      </c>
      <c r="C26" s="50" t="s">
        <v>46</v>
      </c>
      <c r="D26" s="51" t="s">
        <v>4</v>
      </c>
      <c r="E26" s="47" t="s">
        <v>6</v>
      </c>
      <c r="F26" s="48" t="s">
        <v>1</v>
      </c>
      <c r="G26" s="52" t="s">
        <v>5</v>
      </c>
      <c r="H26" s="47" t="s">
        <v>6</v>
      </c>
      <c r="I26" s="49" t="s">
        <v>0</v>
      </c>
      <c r="J26" s="48" t="s">
        <v>1</v>
      </c>
      <c r="K26" s="47" t="s">
        <v>6</v>
      </c>
      <c r="L26" s="51" t="s">
        <v>4</v>
      </c>
      <c r="M26" s="33" t="s">
        <v>0</v>
      </c>
      <c r="N26" s="67" t="s">
        <v>48</v>
      </c>
      <c r="O26" s="55" t="s">
        <v>3</v>
      </c>
      <c r="P26" s="54" t="s">
        <v>27</v>
      </c>
      <c r="Q26" s="49" t="s">
        <v>0</v>
      </c>
      <c r="R26" s="47" t="s">
        <v>6</v>
      </c>
    </row>
    <row r="27" spans="1:18" ht="26.45" customHeight="1" x14ac:dyDescent="0.2">
      <c r="A27" s="40">
        <v>20</v>
      </c>
      <c r="B27" s="33" t="s">
        <v>0</v>
      </c>
      <c r="C27" s="47" t="s">
        <v>6</v>
      </c>
      <c r="D27" s="50" t="s">
        <v>46</v>
      </c>
      <c r="E27" s="33" t="s">
        <v>0</v>
      </c>
      <c r="F27" s="47" t="s">
        <v>6</v>
      </c>
      <c r="G27" s="48" t="s">
        <v>1</v>
      </c>
      <c r="H27" s="52" t="s">
        <v>5</v>
      </c>
      <c r="I27" s="47" t="s">
        <v>6</v>
      </c>
      <c r="J27" s="49" t="s">
        <v>0</v>
      </c>
      <c r="K27" s="49" t="s">
        <v>0</v>
      </c>
      <c r="L27" s="47" t="s">
        <v>6</v>
      </c>
      <c r="M27" s="51" t="s">
        <v>4</v>
      </c>
      <c r="N27" s="55" t="s">
        <v>3</v>
      </c>
      <c r="O27" s="50" t="s">
        <v>46</v>
      </c>
      <c r="P27" s="55" t="s">
        <v>3</v>
      </c>
      <c r="Q27" s="54" t="s">
        <v>27</v>
      </c>
      <c r="R27" s="49" t="s">
        <v>0</v>
      </c>
    </row>
    <row r="28" spans="1:18" ht="26.45" customHeight="1" x14ac:dyDescent="0.2">
      <c r="A28" s="40">
        <v>21</v>
      </c>
      <c r="B28" s="34" t="s">
        <v>1</v>
      </c>
      <c r="C28" s="49" t="s">
        <v>0</v>
      </c>
      <c r="D28" s="47" t="s">
        <v>6</v>
      </c>
      <c r="E28" s="50" t="s">
        <v>46</v>
      </c>
      <c r="F28" s="51" t="s">
        <v>4</v>
      </c>
      <c r="G28" s="47" t="s">
        <v>6</v>
      </c>
      <c r="H28" s="48" t="s">
        <v>1</v>
      </c>
      <c r="I28" s="52" t="s">
        <v>5</v>
      </c>
      <c r="J28" s="47" t="s">
        <v>6</v>
      </c>
      <c r="K28" s="59" t="s">
        <v>3</v>
      </c>
      <c r="L28" s="48" t="s">
        <v>1</v>
      </c>
      <c r="M28" s="47" t="s">
        <v>6</v>
      </c>
      <c r="N28" s="51" t="s">
        <v>4</v>
      </c>
      <c r="O28" s="55" t="s">
        <v>3</v>
      </c>
      <c r="P28" s="53" t="s">
        <v>2</v>
      </c>
      <c r="Q28" s="55" t="s">
        <v>3</v>
      </c>
      <c r="R28" s="54" t="s">
        <v>27</v>
      </c>
    </row>
    <row r="29" spans="1:18" ht="26.45" customHeight="1" x14ac:dyDescent="0.2">
      <c r="A29" s="40">
        <v>22</v>
      </c>
      <c r="B29" s="38" t="s">
        <v>6</v>
      </c>
      <c r="C29" s="48" t="s">
        <v>1</v>
      </c>
      <c r="D29" s="49" t="s">
        <v>0</v>
      </c>
      <c r="E29" s="47" t="s">
        <v>6</v>
      </c>
      <c r="F29" s="50" t="s">
        <v>46</v>
      </c>
      <c r="G29" s="59" t="s">
        <v>3</v>
      </c>
      <c r="H29" s="47" t="s">
        <v>6</v>
      </c>
      <c r="I29" s="48" t="s">
        <v>1</v>
      </c>
      <c r="J29" s="52" t="s">
        <v>5</v>
      </c>
      <c r="K29" s="47" t="s">
        <v>6</v>
      </c>
      <c r="L29" s="49" t="s">
        <v>0</v>
      </c>
      <c r="M29" s="48" t="s">
        <v>1</v>
      </c>
      <c r="N29" s="47" t="s">
        <v>6</v>
      </c>
      <c r="O29" s="51" t="s">
        <v>4</v>
      </c>
      <c r="P29" s="50" t="s">
        <v>46</v>
      </c>
      <c r="Q29" s="53" t="s">
        <v>2</v>
      </c>
      <c r="R29" s="55" t="s">
        <v>3</v>
      </c>
    </row>
  </sheetData>
  <mergeCells count="4">
    <mergeCell ref="B3:F3"/>
    <mergeCell ref="A5:A7"/>
    <mergeCell ref="B5:R5"/>
    <mergeCell ref="A1: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PREMISAS PRECAMPAÑA LOCAL </vt:lpstr>
      <vt:lpstr>PRECAMPAÑA LOCAL (11 min)</vt:lpstr>
      <vt:lpstr>MODELO PAUTA PRECAMPAÑA(11 min)</vt:lpstr>
      <vt:lpstr>'PREMISAS PRECAMPAÑA LOCAL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GRANADOS LUIS ENRIQUE</dc:creator>
  <cp:lastModifiedBy>Jhon Reimon</cp:lastModifiedBy>
  <dcterms:created xsi:type="dcterms:W3CDTF">2018-10-05T17:43:34Z</dcterms:created>
  <dcterms:modified xsi:type="dcterms:W3CDTF">2020-10-20T20:21:02Z</dcterms:modified>
</cp:coreProperties>
</file>